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sosbristol.sharepoint.com/sites/SmartOfficeSupport/Shared Documents/General/Clients/Active Clients/Whatley PC/Finances/External Audit 2022_23/"/>
    </mc:Choice>
  </mc:AlternateContent>
  <xr:revisionPtr revIDLastSave="23" documentId="8_{4D074B51-5313-4838-957B-85239C311BCF}" xr6:coauthVersionLast="47" xr6:coauthVersionMax="47" xr10:uidLastSave="{0281CB8B-3A2D-4684-8CCE-3D9EDF0C169B}"/>
  <bookViews>
    <workbookView xWindow="-28920" yWindow="-120" windowWidth="29040" windowHeight="15840" xr2:uid="{00000000-000D-0000-FFFF-FFFF00000000}"/>
  </bookViews>
  <sheets>
    <sheet name="Variances" sheetId="1" r:id="rId1"/>
    <sheet name="Reserv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BG8WjSB7k7kT5dWiH+fW4FPtLkg=="/>
    </ext>
  </extLst>
</workbook>
</file>

<file path=xl/calcChain.xml><?xml version="1.0" encoding="utf-8"?>
<calcChain xmlns="http://schemas.openxmlformats.org/spreadsheetml/2006/main">
  <c r="E17" i="2" l="1"/>
  <c r="E14" i="2"/>
  <c r="F18" i="2" s="1"/>
  <c r="J30" i="1"/>
  <c r="I30" i="1"/>
  <c r="H30" i="1"/>
  <c r="L30" i="1" s="1"/>
  <c r="M30" i="1" s="1"/>
  <c r="G30" i="1"/>
  <c r="J28" i="1"/>
  <c r="I28" i="1"/>
  <c r="H28" i="1"/>
  <c r="K28" i="1" s="1"/>
  <c r="G28" i="1"/>
  <c r="M24" i="1"/>
  <c r="L24" i="1"/>
  <c r="J21" i="1"/>
  <c r="I21" i="1"/>
  <c r="H21" i="1"/>
  <c r="K21" i="1" s="1"/>
  <c r="G21" i="1"/>
  <c r="J19" i="1"/>
  <c r="I19" i="1"/>
  <c r="H19" i="1"/>
  <c r="L19" i="1" s="1"/>
  <c r="M19" i="1" s="1"/>
  <c r="G19" i="1"/>
  <c r="J17" i="1"/>
  <c r="I17" i="1"/>
  <c r="H17" i="1"/>
  <c r="L17" i="1" s="1"/>
  <c r="M17" i="1" s="1"/>
  <c r="G17" i="1"/>
  <c r="J15" i="1"/>
  <c r="I15" i="1"/>
  <c r="H15" i="1"/>
  <c r="K15" i="1" s="1"/>
  <c r="G15" i="1"/>
  <c r="K13" i="1"/>
  <c r="J13" i="1"/>
  <c r="I13" i="1"/>
  <c r="H13" i="1"/>
  <c r="L13" i="1" s="1"/>
  <c r="M13" i="1" s="1"/>
  <c r="G13" i="1"/>
  <c r="M11" i="1"/>
  <c r="L15" i="1" l="1"/>
  <c r="M15" i="1" s="1"/>
  <c r="K19" i="1"/>
  <c r="L21" i="1"/>
  <c r="L28" i="1"/>
  <c r="M28" i="1" s="1"/>
  <c r="K17" i="1"/>
  <c r="K30" i="1"/>
</calcChain>
</file>

<file path=xl/sharedStrings.xml><?xml version="1.0" encoding="utf-8"?>
<sst xmlns="http://schemas.openxmlformats.org/spreadsheetml/2006/main" count="52" uniqueCount="45">
  <si>
    <t xml:space="preserve">Explanation of variances – pro forma </t>
  </si>
  <si>
    <t xml:space="preserve">Name of smaller authority: </t>
  </si>
  <si>
    <t>Whatley Parish Council</t>
  </si>
  <si>
    <r>
      <rPr>
        <sz val="8"/>
        <color theme="1"/>
        <rFont val="Arial"/>
      </rPr>
      <t>County area (local councils and parish meetings only):</t>
    </r>
    <r>
      <rPr>
        <b/>
        <sz val="8"/>
        <color rgb="FF000000"/>
        <rFont val="Arial"/>
      </rPr>
      <t xml:space="preserve"> </t>
    </r>
    <r>
      <rPr>
        <sz val="8"/>
        <color rgb="FF000000"/>
        <rFont val="Arial"/>
      </rPr>
      <t xml:space="preserve"> Somerset - Mendip</t>
    </r>
  </si>
  <si>
    <r>
      <rPr>
        <b/>
        <sz val="10"/>
        <color rgb="FFFF0000"/>
        <rFont val="Arial"/>
      </rPr>
      <t xml:space="preserve">Insert figures from Section 2 of the AGAR in all </t>
    </r>
    <r>
      <rPr>
        <b/>
        <u/>
        <sz val="10"/>
        <color rgb="FF333399"/>
        <rFont val="Arial"/>
      </rPr>
      <t>Blue</t>
    </r>
    <r>
      <rPr>
        <b/>
        <sz val="10"/>
        <color rgb="FFFF0000"/>
        <rFont val="Arial"/>
      </rPr>
      <t xml:space="preserve"> highlighted boxes </t>
    </r>
  </si>
  <si>
    <r>
      <rPr>
        <b/>
        <sz val="10"/>
        <color theme="1"/>
        <rFont val="Arial"/>
      </rPr>
      <t xml:space="preserve">Next, please provide full explanations, including numerical values, for the following that will be flagged in the green boxes where relevant:
</t>
    </r>
    <r>
      <rPr>
        <sz val="10"/>
        <color rgb="FF000000"/>
        <rFont val="Arial"/>
      </rPr>
      <t xml:space="preserve">• variances of more than 15% between totals for individual boxes (except variances of less than £200); 
• a breakdown of approved reserves on the next tab if the total reserves (Box 7) figure is more than twice the annual precept/rates &amp; levies value (Box 2).
</t>
    </r>
  </si>
  <si>
    <t>Variance</t>
  </si>
  <si>
    <t>Explanation Required?</t>
  </si>
  <si>
    <r>
      <rPr>
        <sz val="11"/>
        <color theme="1"/>
        <rFont val="Arial"/>
      </rPr>
      <t xml:space="preserve">Automatic responses trigger below based on figures input, </t>
    </r>
    <r>
      <rPr>
        <b/>
        <sz val="11"/>
        <color rgb="FF000000"/>
        <rFont val="Arial"/>
      </rPr>
      <t>DO NOT OVERWRITE THESE BOXES</t>
    </r>
  </si>
  <si>
    <r>
      <rPr>
        <b/>
        <sz val="11"/>
        <color theme="1"/>
        <rFont val="Arial"/>
      </rPr>
      <t xml:space="preserve">Explanation from smaller authority </t>
    </r>
    <r>
      <rPr>
        <b/>
        <u/>
        <sz val="11"/>
        <color rgb="FF000000"/>
        <rFont val="Arial"/>
      </rPr>
      <t>(must include narrative and supporting figures)</t>
    </r>
  </si>
  <si>
    <t>£</t>
  </si>
  <si>
    <t>%</t>
  </si>
  <si>
    <t>1 Balances Brought Forward</t>
  </si>
  <si>
    <t>2 Precept or Rates and Levies</t>
  </si>
  <si>
    <t>3 Total Other Receipts</t>
  </si>
  <si>
    <t>4 Staff Costs</t>
  </si>
  <si>
    <t>5 Loan Interest/Capital Repayment</t>
  </si>
  <si>
    <t>6 All Other Payments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</si>
  <si>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</si>
  <si>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</si>
  <si>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</si>
  <si>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</si>
  <si>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</si>
  <si>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</si>
  <si>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</si>
  <si>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</si>
  <si>
    <t>Explanation for ‘high’ reserves</t>
  </si>
  <si>
    <t>(Please complete the highlighted boxes.)</t>
  </si>
  <si>
    <t>Box 7 is more than twice Box 2 because the authority held the following breakdown of reserves at the year end: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</si>
  <si>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</si>
  <si>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</si>
  <si>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</si>
  <si>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</si>
  <si>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</si>
  <si>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</si>
  <si>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</si>
  <si>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</si>
  <si>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</si>
  <si>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</si>
  <si>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2022/23</t>
  </si>
  <si>
    <t>2023/24</t>
  </si>
  <si>
    <t xml:space="preserve">Increase requested due to additional hours required for Clerk services and general increase in cost of goods and services </t>
  </si>
  <si>
    <t>Grants received to replace playground equipment</t>
  </si>
  <si>
    <t>The Clerk left in June 2022 and there was a gap before a new Clerk started in 2022. The costs show the full year for the Clerk in 2023/24.</t>
  </si>
  <si>
    <t>£15,400 was spent using Grant money to replace playground equipment. Additional costs for grass cutting were also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</si>
</sst>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scheme val="minor"/>
    </font>
    <font>
      <b/>
      <sz val="14"/>
      <color theme="1"/>
      <name val="Arial"/>
    </font>
    <font>
      <b/>
      <sz val="12"/>
      <color theme="1"/>
      <name val="Arial"/>
    </font>
    <font>
      <sz val="11"/>
      <color theme="1"/>
      <name val="Arial"/>
    </font>
    <font>
      <sz val="8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0"/>
      <color theme="1"/>
      <name val="Noto Sans Symbols"/>
    </font>
    <font>
      <b/>
      <sz val="11"/>
      <color theme="1"/>
      <name val="Arial"/>
    </font>
    <font>
      <sz val="11"/>
      <name val="Calibri"/>
    </font>
    <font>
      <sz val="10"/>
      <color theme="1"/>
      <name val="Arial"/>
    </font>
    <font>
      <b/>
      <sz val="11"/>
      <color rgb="FFFF0000"/>
      <name val="Arial"/>
    </font>
    <font>
      <b/>
      <sz val="14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u/>
      <sz val="10"/>
      <color rgb="FF333399"/>
      <name val="Arial"/>
    </font>
    <font>
      <sz val="10"/>
      <color rgb="FF000000"/>
      <name val="Arial"/>
    </font>
    <font>
      <b/>
      <sz val="11"/>
      <color rgb="FF000000"/>
      <name val="Arial"/>
    </font>
    <font>
      <b/>
      <u/>
      <sz val="11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99CC00"/>
        <bgColor rgb="FF99CC00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99CC"/>
        <bgColor rgb="FFFF99CC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 vertical="center"/>
    </xf>
    <xf numFmtId="3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3" fillId="3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3" fontId="5" fillId="4" borderId="3" xfId="0" applyNumberFormat="1" applyFont="1" applyFill="1" applyBorder="1" applyAlignment="1">
      <alignment horizontal="center"/>
    </xf>
    <xf numFmtId="3" fontId="3" fillId="0" borderId="0" xfId="0" applyNumberFormat="1" applyFont="1"/>
    <xf numFmtId="0" fontId="3" fillId="0" borderId="2" xfId="0" applyFont="1" applyBorder="1" applyAlignment="1">
      <alignment wrapText="1"/>
    </xf>
    <xf numFmtId="10" fontId="3" fillId="0" borderId="0" xfId="0" applyNumberFormat="1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2" fontId="10" fillId="0" borderId="0" xfId="0" applyNumberFormat="1" applyFont="1" applyAlignment="1">
      <alignment horizontal="right"/>
    </xf>
    <xf numFmtId="3" fontId="5" fillId="5" borderId="3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wrapText="1"/>
    </xf>
    <xf numFmtId="3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7" borderId="2" xfId="0" applyFont="1" applyFill="1" applyBorder="1" applyAlignment="1">
      <alignment horizontal="center" wrapText="1"/>
    </xf>
    <xf numFmtId="0" fontId="11" fillId="0" borderId="0" xfId="0" applyFont="1"/>
    <xf numFmtId="0" fontId="3" fillId="0" borderId="0" xfId="0" applyFont="1" applyAlignment="1">
      <alignment horizontal="left" vertical="top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5" borderId="1" xfId="0" applyFont="1" applyFill="1" applyBorder="1"/>
    <xf numFmtId="0" fontId="13" fillId="0" borderId="5" xfId="0" applyFont="1" applyBorder="1"/>
    <xf numFmtId="0" fontId="15" fillId="0" borderId="6" xfId="0" applyFont="1" applyBorder="1"/>
    <xf numFmtId="0" fontId="3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9" fillId="0" borderId="4" xfId="0" applyFont="1" applyBorder="1"/>
    <xf numFmtId="0" fontId="10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6" workbookViewId="0">
      <selection activeCell="N21" sqref="N21"/>
    </sheetView>
  </sheetViews>
  <sheetFormatPr defaultColWidth="14.44140625" defaultRowHeight="15" customHeight="1"/>
  <cols>
    <col min="1" max="1" width="10.88671875" customWidth="1"/>
    <col min="2" max="2" width="9.109375" customWidth="1"/>
    <col min="3" max="3" width="32.5546875" customWidth="1"/>
    <col min="4" max="4" width="9.109375" customWidth="1"/>
    <col min="5" max="5" width="3.33203125" customWidth="1"/>
    <col min="6" max="6" width="9.109375" customWidth="1"/>
    <col min="7" max="7" width="10.109375" customWidth="1"/>
    <col min="8" max="8" width="9.5546875" customWidth="1"/>
    <col min="9" max="11" width="9.109375" hidden="1" customWidth="1"/>
    <col min="12" max="12" width="13.33203125" customWidth="1"/>
    <col min="13" max="13" width="50.44140625" customWidth="1"/>
    <col min="14" max="14" width="86" customWidth="1"/>
    <col min="15" max="22" width="9.109375" customWidth="1"/>
    <col min="23" max="26" width="8" customWidth="1"/>
  </cols>
  <sheetData>
    <row r="1" spans="1:26" ht="18" customHeight="1">
      <c r="A1" s="39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4" t="s">
        <v>1</v>
      </c>
      <c r="B2" s="5"/>
      <c r="C2" s="6" t="s">
        <v>2</v>
      </c>
      <c r="D2" s="5"/>
      <c r="E2" s="5"/>
      <c r="F2" s="5"/>
      <c r="G2" s="5"/>
      <c r="H2" s="5"/>
      <c r="I2" s="5"/>
      <c r="J2" s="5"/>
      <c r="K2" s="5"/>
      <c r="L2" s="1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4" t="s">
        <v>3</v>
      </c>
      <c r="B3" s="3"/>
      <c r="C3" s="7"/>
      <c r="D3" s="3"/>
      <c r="E3" s="3"/>
      <c r="F3" s="3"/>
      <c r="G3" s="3"/>
      <c r="H3" s="3"/>
      <c r="I3" s="3"/>
      <c r="J3" s="3"/>
      <c r="K3" s="3"/>
      <c r="L3" s="1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8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83.25" customHeight="1">
      <c r="A5" s="40" t="s">
        <v>5</v>
      </c>
      <c r="B5" s="38"/>
      <c r="C5" s="38"/>
      <c r="D5" s="38"/>
      <c r="E5" s="38"/>
      <c r="F5" s="38"/>
      <c r="G5" s="38"/>
      <c r="H5" s="38"/>
      <c r="I5" s="3"/>
      <c r="J5" s="3"/>
      <c r="K5" s="3"/>
      <c r="L5" s="3"/>
      <c r="M5" s="2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>
      <c r="A7" s="9"/>
      <c r="B7" s="3"/>
      <c r="C7" s="3"/>
      <c r="D7" s="10"/>
      <c r="E7" s="3"/>
      <c r="F7" s="10"/>
      <c r="G7" s="3"/>
      <c r="H7" s="3"/>
      <c r="I7" s="3"/>
      <c r="J7" s="3"/>
      <c r="K7" s="3"/>
      <c r="L7" s="3"/>
      <c r="M7" s="2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4.25" customHeight="1">
      <c r="A8" s="3"/>
      <c r="B8" s="3"/>
      <c r="C8" s="3"/>
      <c r="D8" s="12" t="s">
        <v>39</v>
      </c>
      <c r="E8" s="11"/>
      <c r="F8" s="12" t="s">
        <v>40</v>
      </c>
      <c r="G8" s="12" t="s">
        <v>6</v>
      </c>
      <c r="H8" s="12" t="s">
        <v>6</v>
      </c>
      <c r="I8" s="12"/>
      <c r="J8" s="12"/>
      <c r="K8" s="12"/>
      <c r="L8" s="13" t="s">
        <v>7</v>
      </c>
      <c r="M8" s="14" t="s">
        <v>8</v>
      </c>
      <c r="N8" s="15" t="s">
        <v>9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>
      <c r="A9" s="3"/>
      <c r="B9" s="3"/>
      <c r="C9" s="3"/>
      <c r="D9" s="12" t="s">
        <v>10</v>
      </c>
      <c r="E9" s="11"/>
      <c r="F9" s="12" t="s">
        <v>10</v>
      </c>
      <c r="G9" s="12" t="s">
        <v>10</v>
      </c>
      <c r="H9" s="12" t="s">
        <v>11</v>
      </c>
      <c r="I9" s="12"/>
      <c r="J9" s="12"/>
      <c r="K9" s="11"/>
      <c r="L9" s="11"/>
      <c r="M9" s="2"/>
      <c r="N9" s="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>
      <c r="A10" s="3"/>
      <c r="B10" s="3"/>
      <c r="C10" s="3"/>
      <c r="D10" s="10"/>
      <c r="E10" s="10"/>
      <c r="F10" s="3"/>
      <c r="G10" s="3"/>
      <c r="H10" s="3"/>
      <c r="I10" s="3"/>
      <c r="J10" s="3"/>
      <c r="K10" s="3"/>
      <c r="L10" s="3"/>
      <c r="M10" s="2"/>
      <c r="N10" s="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4.25" customHeight="1">
      <c r="A11" s="41" t="s">
        <v>12</v>
      </c>
      <c r="B11" s="38"/>
      <c r="C11" s="38"/>
      <c r="D11" s="16">
        <v>6692</v>
      </c>
      <c r="E11" s="3"/>
      <c r="F11" s="16">
        <v>6864</v>
      </c>
      <c r="G11" s="17"/>
      <c r="H11" s="3"/>
      <c r="I11" s="3"/>
      <c r="J11" s="3"/>
      <c r="K11" s="3"/>
      <c r="L11" s="3"/>
      <c r="M11" s="14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>
      <c r="A12" s="3"/>
      <c r="B12" s="3"/>
      <c r="C12" s="3"/>
      <c r="D12" s="17"/>
      <c r="E12" s="3"/>
      <c r="F12" s="17"/>
      <c r="G12" s="3"/>
      <c r="H12" s="3"/>
      <c r="I12" s="3"/>
      <c r="J12" s="3"/>
      <c r="K12" s="3"/>
      <c r="L12" s="3"/>
      <c r="M12" s="2"/>
      <c r="N12" s="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1.5" customHeight="1">
      <c r="A13" s="42" t="s">
        <v>13</v>
      </c>
      <c r="B13" s="38"/>
      <c r="C13" s="43"/>
      <c r="D13" s="16">
        <v>5000</v>
      </c>
      <c r="E13" s="3"/>
      <c r="F13" s="16">
        <v>7500</v>
      </c>
      <c r="G13" s="17">
        <f>F13-D13</f>
        <v>2500</v>
      </c>
      <c r="H13" s="19">
        <f>IF((D13&gt;F13),(D13-F13)/D13,IF(D13&lt;F13,-(D13-F13)/D13,IF(D13=F13,0)))</f>
        <v>0.5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10">
        <f>IF(H13&lt;0.15,0,IF(H13&gt;0.15,1,IF(H13=0.15,1)))</f>
        <v>1</v>
      </c>
      <c r="L13" s="10" t="str">
        <f>IF(H13&lt;15%,"NO","YES")</f>
        <v>YES</v>
      </c>
      <c r="M13" s="14" t="str">
        <f>IF((L13="YES")*AND(I13+J13&lt;1),"Explanation not required, difference less than £200"," ")</f>
        <v xml:space="preserve"> </v>
      </c>
      <c r="N13" s="18" t="s">
        <v>41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>
      <c r="A14" s="3"/>
      <c r="B14" s="3"/>
      <c r="C14" s="3"/>
      <c r="D14" s="17"/>
      <c r="E14" s="3"/>
      <c r="F14" s="17"/>
      <c r="G14" s="17"/>
      <c r="H14" s="19"/>
      <c r="I14" s="3"/>
      <c r="J14" s="3"/>
      <c r="K14" s="10"/>
      <c r="L14" s="10"/>
      <c r="M14" s="2"/>
      <c r="N14" s="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8.5" customHeight="1">
      <c r="A15" s="37" t="s">
        <v>14</v>
      </c>
      <c r="B15" s="38"/>
      <c r="C15" s="38"/>
      <c r="D15" s="16">
        <v>0</v>
      </c>
      <c r="E15" s="3"/>
      <c r="F15" s="16">
        <v>16108</v>
      </c>
      <c r="G15" s="17">
        <f>F15-D15</f>
        <v>16108</v>
      </c>
      <c r="H15" s="19" t="e">
        <f>IF((D15&gt;F15),(D15-F15)/D15,IF(D15&lt;F15,-(D15-F15)/D15,IF(D15=F15,0)))</f>
        <v>#DIV/0!</v>
      </c>
      <c r="I15" s="3">
        <f>IF(D15-F15&lt;200,0,IF(D15-F15&gt;200,1,IF(D15-F15=200,1)))</f>
        <v>0</v>
      </c>
      <c r="J15" s="3">
        <f>IF(F15-D15&lt;200,0,IF(F15-D15&gt;200,1,IF(F15-D15=200,1)))</f>
        <v>1</v>
      </c>
      <c r="K15" s="10" t="e">
        <f>IF(H15&lt;0.15,0,IF(H15&gt;0.15,1,IF(H15=0.15,1)))</f>
        <v>#DIV/0!</v>
      </c>
      <c r="L15" s="10" t="e">
        <f>IF(H15&lt;15%,"NO","YES")</f>
        <v>#DIV/0!</v>
      </c>
      <c r="M15" s="14" t="e">
        <f>IF((L15="YES")*AND(I15+J15&lt;1),"Explanation not required, difference less than £200"," ")</f>
        <v>#DIV/0!</v>
      </c>
      <c r="N15" s="18" t="s">
        <v>42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>
      <c r="A16" s="3"/>
      <c r="B16" s="3"/>
      <c r="C16" s="3"/>
      <c r="D16" s="17"/>
      <c r="E16" s="3"/>
      <c r="F16" s="17"/>
      <c r="G16" s="17"/>
      <c r="H16" s="19"/>
      <c r="I16" s="3"/>
      <c r="J16" s="3"/>
      <c r="K16" s="10"/>
      <c r="L16" s="10"/>
      <c r="M16" s="2"/>
      <c r="N16" s="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" customHeight="1">
      <c r="A17" s="37" t="s">
        <v>15</v>
      </c>
      <c r="B17" s="38"/>
      <c r="C17" s="38"/>
      <c r="D17" s="16">
        <v>1451</v>
      </c>
      <c r="E17" s="3"/>
      <c r="F17" s="16">
        <v>2566</v>
      </c>
      <c r="G17" s="17">
        <f>F17-D17</f>
        <v>1115</v>
      </c>
      <c r="H17" s="19">
        <f>IF((D17&gt;F17),(D17-F17)/D17,IF(D17&lt;F17,-(D17-F17)/D17,IF(D17=F17,0)))</f>
        <v>0.76843556168159888</v>
      </c>
      <c r="I17" s="3">
        <f>IF(D17-F17&lt;200,0,IF(D17-F17&gt;200,1,IF(D17-F17=200,1)))</f>
        <v>0</v>
      </c>
      <c r="J17" s="3">
        <f>IF(F17-D17&lt;200,0,IF(F17-D17&gt;200,1,IF(F17-D17=200,1)))</f>
        <v>1</v>
      </c>
      <c r="K17" s="10">
        <f>IF(H17&lt;0.15,0,IF(H17&gt;0.15,1,IF(H17=0.15,1)))</f>
        <v>1</v>
      </c>
      <c r="L17" s="10" t="str">
        <f>IF(H17&lt;15%,"NO","YES")</f>
        <v>YES</v>
      </c>
      <c r="M17" s="14" t="str">
        <f>IF((L17="YES")*AND(I17+J17&lt;1),"Explanation not required, difference less than £200"," ")</f>
        <v xml:space="preserve"> </v>
      </c>
      <c r="N17" s="18" t="s">
        <v>43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>
      <c r="A18" s="3"/>
      <c r="B18" s="3"/>
      <c r="C18" s="3"/>
      <c r="D18" s="17"/>
      <c r="E18" s="3"/>
      <c r="F18" s="17"/>
      <c r="G18" s="17"/>
      <c r="H18" s="19"/>
      <c r="I18" s="3"/>
      <c r="J18" s="3"/>
      <c r="K18" s="10"/>
      <c r="L18" s="10"/>
      <c r="M18" s="2"/>
      <c r="N18" s="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9.5" customHeight="1">
      <c r="A19" s="37" t="s">
        <v>16</v>
      </c>
      <c r="B19" s="38"/>
      <c r="C19" s="38"/>
      <c r="D19" s="16">
        <v>0</v>
      </c>
      <c r="E19" s="3"/>
      <c r="F19" s="16">
        <v>0</v>
      </c>
      <c r="G19" s="17">
        <f>F19-D19</f>
        <v>0</v>
      </c>
      <c r="H19" s="19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10">
        <f>IF(H19&lt;0.15,0,IF(H19&gt;0.15,1,IF(H19=0.15,1)))</f>
        <v>0</v>
      </c>
      <c r="L19" s="10" t="str">
        <f>IF(H19&lt;15%,"NO","YES")</f>
        <v>NO</v>
      </c>
      <c r="M19" s="14" t="str">
        <f>IF((L19="YES")*AND(I19+J19&lt;1),"Explanation not required, difference less than £200"," ")</f>
        <v xml:space="preserve"> </v>
      </c>
      <c r="N19" s="18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>
      <c r="A20" s="3"/>
      <c r="B20" s="3"/>
      <c r="C20" s="3"/>
      <c r="D20" s="17"/>
      <c r="E20" s="3"/>
      <c r="F20" s="17"/>
      <c r="G20" s="17"/>
      <c r="H20" s="19"/>
      <c r="I20" s="3"/>
      <c r="J20" s="3"/>
      <c r="K20" s="10"/>
      <c r="L20" s="10"/>
      <c r="M20" s="2"/>
      <c r="N20" s="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0.75" customHeight="1">
      <c r="A21" s="37" t="s">
        <v>17</v>
      </c>
      <c r="B21" s="38"/>
      <c r="C21" s="38"/>
      <c r="D21" s="16">
        <v>3377</v>
      </c>
      <c r="E21" s="3"/>
      <c r="F21" s="16">
        <v>24998</v>
      </c>
      <c r="G21" s="17">
        <f>F21-D21</f>
        <v>21621</v>
      </c>
      <c r="H21" s="19">
        <f>IF((D21&gt;F21),(D21-F21)/D21,IF(D21&lt;F21,-(D21-F21)/D21,IF(D21=F21,0)))</f>
        <v>6.4024281907018059</v>
      </c>
      <c r="I21" s="3">
        <f>IF(D21-F21&lt;200,0,IF(D21-F21&gt;200,1,IF(D21-F21=200,1)))</f>
        <v>0</v>
      </c>
      <c r="J21" s="3">
        <f>IF(F21-D21&lt;200,0,IF(F21-D21&gt;200,1,IF(F21-D21=200,1)))</f>
        <v>1</v>
      </c>
      <c r="K21" s="10">
        <f>IF(H21&lt;0.15,0,IF(H21&gt;0.15,1,IF(H21=0.15,1)))</f>
        <v>1</v>
      </c>
      <c r="L21" s="10" t="str">
        <f>IF(H21&lt;15%,"NO","YES")</f>
        <v>YES</v>
      </c>
      <c r="M21" s="2"/>
      <c r="N21" s="44" t="s">
        <v>44</v>
      </c>
      <c r="O21" s="2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>
      <c r="A22" s="3"/>
      <c r="B22" s="3"/>
      <c r="C22" s="3"/>
      <c r="D22" s="17"/>
      <c r="E22" s="3"/>
      <c r="F22" s="17"/>
      <c r="G22" s="17"/>
      <c r="H22" s="19"/>
      <c r="I22" s="3"/>
      <c r="J22" s="3"/>
      <c r="K22" s="10"/>
      <c r="L22" s="10"/>
      <c r="M22" s="2"/>
      <c r="N22" s="21"/>
      <c r="O22" s="2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>
      <c r="A23" s="20" t="s">
        <v>18</v>
      </c>
      <c r="B23" s="3"/>
      <c r="C23" s="3"/>
      <c r="D23" s="23">
        <v>6864</v>
      </c>
      <c r="E23" s="3"/>
      <c r="F23" s="23">
        <v>8285</v>
      </c>
      <c r="G23" s="17"/>
      <c r="H23" s="19"/>
      <c r="I23" s="3"/>
      <c r="J23" s="3"/>
      <c r="K23" s="10"/>
      <c r="L23" s="10"/>
      <c r="M23" s="24" t="s">
        <v>19</v>
      </c>
      <c r="N23" s="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>
      <c r="A24" s="20"/>
      <c r="B24" s="3"/>
      <c r="C24" s="3"/>
      <c r="D24" s="25"/>
      <c r="E24" s="3"/>
      <c r="F24" s="25"/>
      <c r="G24" s="17"/>
      <c r="H24" s="19"/>
      <c r="I24" s="3"/>
      <c r="J24" s="3"/>
      <c r="K24" s="10"/>
      <c r="L24" s="26" t="str">
        <f>IF(F23&gt;(2*F13),"YES","NO")</f>
        <v>NO</v>
      </c>
      <c r="M24" s="27" t="str">
        <f>IF(F23&gt;(2*F13),"EXPLANATION REQUIRED ON RESERVES TAB AS TO WHY CARRY FORWARD RESERVES ARE GREATER THAN TWICE INCOME FROM LOCAL TAXATION/LEVIES"," ")</f>
        <v xml:space="preserve"> </v>
      </c>
      <c r="N24" s="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>
      <c r="A25" s="3"/>
      <c r="B25" s="3"/>
      <c r="C25" s="3"/>
      <c r="D25" s="17"/>
      <c r="E25" s="3"/>
      <c r="F25" s="17"/>
      <c r="G25" s="17"/>
      <c r="H25" s="19"/>
      <c r="I25" s="3"/>
      <c r="J25" s="3"/>
      <c r="K25" s="10"/>
      <c r="L25" s="10"/>
      <c r="M25" s="2"/>
      <c r="N25" s="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>
      <c r="A26" s="37" t="s">
        <v>20</v>
      </c>
      <c r="B26" s="38"/>
      <c r="C26" s="38"/>
      <c r="D26" s="16">
        <v>6864</v>
      </c>
      <c r="E26" s="3"/>
      <c r="F26" s="16">
        <v>8285</v>
      </c>
      <c r="G26" s="17"/>
      <c r="H26" s="19"/>
      <c r="I26" s="3"/>
      <c r="J26" s="3"/>
      <c r="K26" s="10"/>
      <c r="L26" s="10"/>
      <c r="M26" s="24" t="s">
        <v>19</v>
      </c>
      <c r="N26" s="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>
      <c r="A27" s="3"/>
      <c r="B27" s="3"/>
      <c r="C27" s="3"/>
      <c r="D27" s="17"/>
      <c r="E27" s="3"/>
      <c r="F27" s="17"/>
      <c r="G27" s="17"/>
      <c r="H27" s="19"/>
      <c r="I27" s="3"/>
      <c r="J27" s="3"/>
      <c r="K27" s="10"/>
      <c r="L27" s="10"/>
      <c r="M27" s="2"/>
      <c r="N27" s="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>
      <c r="A28" s="37" t="s">
        <v>21</v>
      </c>
      <c r="B28" s="38"/>
      <c r="C28" s="38"/>
      <c r="D28" s="16">
        <v>87233</v>
      </c>
      <c r="E28" s="3"/>
      <c r="F28" s="16">
        <v>97342</v>
      </c>
      <c r="G28" s="17">
        <f>F28-D28</f>
        <v>10109</v>
      </c>
      <c r="H28" s="19">
        <f>IF((D28&gt;F28),(D28-F28)/D28,IF(D28&lt;F28,-(D28-F28)/D28,IF(D28=F28,0)))</f>
        <v>0.11588504350417847</v>
      </c>
      <c r="I28" s="3">
        <f>IF(D28-F28&lt;200,0,IF(D28-F28&gt;200,1,IF(D28-F28=200,1)))</f>
        <v>0</v>
      </c>
      <c r="J28" s="3">
        <f>IF(F28-D28&lt;200,0,IF(F28-D28&gt;200,1,IF(F28-D28=200,1)))</f>
        <v>1</v>
      </c>
      <c r="K28" s="10">
        <f>IF(H28&lt;0.15,0,IF(H28&gt;0.15,1,IF(H28=0.15,1)))</f>
        <v>0</v>
      </c>
      <c r="L28" s="10" t="str">
        <f>IF(H28&lt;15%,"NO","YES")</f>
        <v>NO</v>
      </c>
      <c r="M28" s="14" t="str">
        <f>IF((L28="YES")*AND(I28+J28&lt;1),"Explanation not required, difference less than £200"," ")</f>
        <v xml:space="preserve"> </v>
      </c>
      <c r="N28" s="1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>
      <c r="A29" s="3"/>
      <c r="B29" s="3"/>
      <c r="C29" s="3"/>
      <c r="D29" s="17"/>
      <c r="E29" s="3"/>
      <c r="F29" s="17"/>
      <c r="G29" s="17"/>
      <c r="H29" s="19"/>
      <c r="I29" s="3"/>
      <c r="J29" s="3"/>
      <c r="K29" s="10"/>
      <c r="L29" s="10"/>
      <c r="M29" s="2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9.5" customHeight="1">
      <c r="A30" s="37" t="s">
        <v>22</v>
      </c>
      <c r="B30" s="38"/>
      <c r="C30" s="38"/>
      <c r="D30" s="16">
        <v>0</v>
      </c>
      <c r="E30" s="3"/>
      <c r="F30" s="16">
        <v>0</v>
      </c>
      <c r="G30" s="17">
        <f>F30-D30</f>
        <v>0</v>
      </c>
      <c r="H30" s="19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10">
        <f>IF(H30&lt;0.15,0,IF(H30&gt;0.15,1,IF(H30=0.15,1)))</f>
        <v>0</v>
      </c>
      <c r="L30" s="10" t="str">
        <f>IF(H30&lt;15%,"NO","YES")</f>
        <v>NO</v>
      </c>
      <c r="M30" s="14" t="str">
        <f>IF((L30="YES")*AND(I30+J30&lt;1),"Explanation not required, difference less than £200"," ")</f>
        <v xml:space="preserve"> </v>
      </c>
      <c r="N30" s="1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19"/>
      <c r="I31" s="3"/>
      <c r="J31" s="3"/>
      <c r="K31" s="10"/>
      <c r="L31" s="10"/>
      <c r="M31" s="2"/>
      <c r="N31" s="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>
      <c r="A32" s="3"/>
      <c r="B32" s="3"/>
      <c r="C32" s="28" t="s">
        <v>23</v>
      </c>
      <c r="D32" s="3"/>
      <c r="E32" s="3"/>
      <c r="F32" s="3"/>
      <c r="G32" s="3"/>
      <c r="H32" s="3"/>
      <c r="I32" s="3"/>
      <c r="J32" s="3"/>
      <c r="K32" s="3"/>
      <c r="L32" s="3"/>
      <c r="M32" s="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29"/>
      <c r="P33" s="29"/>
      <c r="Q33" s="29"/>
      <c r="R33" s="29"/>
      <c r="S33" s="29"/>
      <c r="T33" s="29"/>
      <c r="U33" s="29"/>
      <c r="V33" s="29"/>
      <c r="W33" s="3"/>
      <c r="X33" s="3"/>
      <c r="Y33" s="3"/>
      <c r="Z33" s="3"/>
    </row>
    <row r="34" spans="1:26" ht="15" customHeight="1">
      <c r="A34" s="3"/>
      <c r="B34" s="3"/>
      <c r="C34" s="28" t="s">
        <v>24</v>
      </c>
      <c r="D34" s="3"/>
      <c r="E34" s="3"/>
      <c r="F34" s="3"/>
      <c r="G34" s="3"/>
      <c r="H34" s="3"/>
      <c r="I34" s="3"/>
      <c r="J34" s="3"/>
      <c r="K34" s="3"/>
      <c r="L34" s="3"/>
      <c r="M34" s="2"/>
      <c r="N34" s="29"/>
      <c r="O34" s="29"/>
      <c r="P34" s="29"/>
      <c r="Q34" s="29"/>
      <c r="R34" s="29"/>
      <c r="S34" s="29"/>
      <c r="T34" s="29"/>
      <c r="U34" s="29"/>
      <c r="V34" s="29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>
      <c r="A36" s="3"/>
      <c r="B36" s="3"/>
      <c r="C36" s="28" t="s">
        <v>25</v>
      </c>
      <c r="D36" s="3"/>
      <c r="E36" s="3"/>
      <c r="F36" s="3"/>
      <c r="G36" s="3"/>
      <c r="H36" s="3"/>
      <c r="I36" s="3"/>
      <c r="J36" s="3"/>
      <c r="K36" s="3"/>
      <c r="L36" s="3"/>
      <c r="M36" s="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1">
    <mergeCell ref="A21:C21"/>
    <mergeCell ref="A26:C26"/>
    <mergeCell ref="A28:C28"/>
    <mergeCell ref="A30:C30"/>
    <mergeCell ref="A1:K1"/>
    <mergeCell ref="A5:H5"/>
    <mergeCell ref="A11:C11"/>
    <mergeCell ref="A13:C13"/>
    <mergeCell ref="A15:C15"/>
    <mergeCell ref="A17:C17"/>
    <mergeCell ref="A19:C1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workbookViewId="0"/>
  </sheetViews>
  <sheetFormatPr defaultColWidth="14.44140625" defaultRowHeight="15" customHeight="1"/>
  <cols>
    <col min="1" max="26" width="8" customWidth="1"/>
  </cols>
  <sheetData>
    <row r="1" spans="1:6" ht="15.75" customHeight="1">
      <c r="A1" s="30" t="s">
        <v>26</v>
      </c>
    </row>
    <row r="2" spans="1:6" ht="15.75" customHeight="1">
      <c r="A2" s="31" t="s">
        <v>27</v>
      </c>
    </row>
    <row r="3" spans="1:6" ht="14.4">
      <c r="A3" s="32" t="s">
        <v>28</v>
      </c>
    </row>
    <row r="5" spans="1:6" ht="14.4">
      <c r="D5" s="33" t="s">
        <v>10</v>
      </c>
      <c r="E5" s="33" t="s">
        <v>10</v>
      </c>
      <c r="F5" s="33" t="s">
        <v>10</v>
      </c>
    </row>
    <row r="6" spans="1:6" ht="14.4">
      <c r="A6" s="33" t="s">
        <v>29</v>
      </c>
    </row>
    <row r="7" spans="1:6" ht="14.4">
      <c r="B7" s="34" t="s">
        <v>30</v>
      </c>
      <c r="D7" s="34"/>
    </row>
    <row r="8" spans="1:6" ht="14.4">
      <c r="B8" s="34" t="s">
        <v>31</v>
      </c>
      <c r="D8" s="34"/>
    </row>
    <row r="9" spans="1:6" ht="14.4">
      <c r="B9" s="34" t="s">
        <v>32</v>
      </c>
      <c r="D9" s="34"/>
    </row>
    <row r="10" spans="1:6" ht="14.4">
      <c r="B10" s="34" t="s">
        <v>33</v>
      </c>
      <c r="D10" s="34"/>
    </row>
    <row r="11" spans="1:6" ht="14.4">
      <c r="B11" s="34" t="s">
        <v>34</v>
      </c>
      <c r="D11" s="34"/>
    </row>
    <row r="12" spans="1:6" ht="14.4">
      <c r="B12" s="34" t="s">
        <v>35</v>
      </c>
      <c r="D12" s="34"/>
    </row>
    <row r="13" spans="1:6" ht="14.4">
      <c r="B13" s="34" t="s">
        <v>36</v>
      </c>
      <c r="D13" s="34"/>
    </row>
    <row r="14" spans="1:6" ht="14.4">
      <c r="E14" s="35">
        <f>SUM(D7:D13)</f>
        <v>0</v>
      </c>
    </row>
    <row r="16" spans="1:6" ht="14.4">
      <c r="A16" s="33" t="s">
        <v>37</v>
      </c>
      <c r="D16" s="34"/>
    </row>
    <row r="17" spans="1:6" ht="14.4">
      <c r="E17" s="35">
        <f>D16</f>
        <v>0</v>
      </c>
    </row>
    <row r="18" spans="1:6" ht="15.75" customHeight="1">
      <c r="A18" s="33" t="s">
        <v>38</v>
      </c>
      <c r="F18" s="36">
        <f>E14+E17</f>
        <v>0</v>
      </c>
    </row>
    <row r="19" spans="1:6" ht="15.75" customHeight="1"/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e2f43a-0e41-4b3a-b9da-63459f2320c8" xsi:nil="true"/>
    <lcf76f155ced4ddcb4097134ff3c332f xmlns="9ff9c6d4-2473-47f1-9ad0-143385ac2f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B9A1166C9C045B871D700DF2F560B" ma:contentTypeVersion="18" ma:contentTypeDescription="Create a new document." ma:contentTypeScope="" ma:versionID="ff7fe16ec751e2a491855cfb6a54cd16">
  <xsd:schema xmlns:xsd="http://www.w3.org/2001/XMLSchema" xmlns:xs="http://www.w3.org/2001/XMLSchema" xmlns:p="http://schemas.microsoft.com/office/2006/metadata/properties" xmlns:ns2="9ff9c6d4-2473-47f1-9ad0-143385ac2f70" xmlns:ns3="4de2f43a-0e41-4b3a-b9da-63459f2320c8" targetNamespace="http://schemas.microsoft.com/office/2006/metadata/properties" ma:root="true" ma:fieldsID="2b07cd1cdda89e2c039af1cd00aa59fc" ns2:_="" ns3:_="">
    <xsd:import namespace="9ff9c6d4-2473-47f1-9ad0-143385ac2f70"/>
    <xsd:import namespace="4de2f43a-0e41-4b3a-b9da-63459f2320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9c6d4-2473-47f1-9ad0-143385ac2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8135858-79c0-4eb8-8032-23a06aca3b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2f43a-0e41-4b3a-b9da-63459f2320c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af71770-a877-4e69-ad0b-70a8157a5f36}" ma:internalName="TaxCatchAll" ma:showField="CatchAllData" ma:web="4de2f43a-0e41-4b3a-b9da-63459f2320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0D2C11-60A0-4826-A785-3AD0EE3418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B15848-BA6E-440C-AEFB-AE53FCA0CAD8}">
  <ds:schemaRefs>
    <ds:schemaRef ds:uri="http://schemas.microsoft.com/office/2006/metadata/properties"/>
    <ds:schemaRef ds:uri="http://schemas.microsoft.com/office/infopath/2007/PartnerControls"/>
    <ds:schemaRef ds:uri="4de2f43a-0e41-4b3a-b9da-63459f2320c8"/>
    <ds:schemaRef ds:uri="9ff9c6d4-2473-47f1-9ad0-143385ac2f70"/>
  </ds:schemaRefs>
</ds:datastoreItem>
</file>

<file path=customXml/itemProps3.xml><?xml version="1.0" encoding="utf-8"?>
<ds:datastoreItem xmlns:ds="http://schemas.openxmlformats.org/officeDocument/2006/customXml" ds:itemID="{B9FAA4DC-0C11-47D6-BD92-B864BBCF67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9c6d4-2473-47f1-9ad0-143385ac2f70"/>
    <ds:schemaRef ds:uri="4de2f43a-0e41-4b3a-b9da-63459f2320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Variances</vt:lpstr>
      <vt:lpstr>Reserves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Rachel Nash</cp:lastModifiedBy>
  <dcterms:created xsi:type="dcterms:W3CDTF">2012-07-11T10:01:28Z</dcterms:created>
  <dcterms:modified xsi:type="dcterms:W3CDTF">2024-04-29T11:16:52Z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0x0101009C8B9A1166C9C045B871D700DF2F560B</vt:lpwstr>
  </property>
  <property fmtid="{D5CDD505-2E9C-101B-9397-08002B2CF9AE}" pid="3" name="MediaServiceImageTags">
    <vt:lpwstr/>
  </property>
</Properties>
</file>